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macrosheets/sheet1.xml" ContentType="application/vnd.ms-excel.macrosheet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845" windowHeight="1110"/>
  </bookViews>
  <sheets>
    <sheet name="Amount Paid &gt;£25k (Payment Date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Macro1!$A$43</definedName>
    <definedName name="Macro16">Macro1!$A$50</definedName>
    <definedName name="Macro17">Macro1!$A$57</definedName>
    <definedName name="Macro18">Macro1!$A$64</definedName>
    <definedName name="Macro19">Macro1!$A$71</definedName>
    <definedName name="Macro2">Macro1!$A$78</definedName>
    <definedName name="Macro20">Macro1!$A$85</definedName>
    <definedName name="Macro21">Macro1!$A$92</definedName>
    <definedName name="Macro22">Macro1!$A$99</definedName>
    <definedName name="Macro23">Macro1!$A$106</definedName>
    <definedName name="Macro24">Macro1!$A$113</definedName>
    <definedName name="Macro25">Macro1!$A$120</definedName>
    <definedName name="Macro26">Macro1!$A$127</definedName>
    <definedName name="Macro27">Macro1!$A$134</definedName>
    <definedName name="Macro28">Macro1!$A$141</definedName>
    <definedName name="Macro29">Macro1!$A$148</definedName>
    <definedName name="Macro3">Macro1!$A$155</definedName>
    <definedName name="Macro30">Macro1!$A$162</definedName>
    <definedName name="Macro31">Macro1!$A$169</definedName>
    <definedName name="Macro32">Macro1!$A$176</definedName>
    <definedName name="Macro33">Macro1!$A$183</definedName>
    <definedName name="Macro34">Macro1!$A$190</definedName>
    <definedName name="Macro35">Macro1!$A$196</definedName>
    <definedName name="Macro36">Macro1!$A$202</definedName>
    <definedName name="Macro37">Macro1!$A$208</definedName>
    <definedName name="Macro4">Macro1!$A$288</definedName>
    <definedName name="Macro5">Macro1!$A$295</definedName>
    <definedName name="Macro6">Macro1!$A$302</definedName>
    <definedName name="Macro7">Macro1!$A$309</definedName>
    <definedName name="Macro8">Macro1!$A$316</definedName>
    <definedName name="Macro9">Macro1!$A$323</definedName>
    <definedName name="Recover">Macro1!$A$330</definedName>
    <definedName name="TableName">"Dummy"</definedName>
  </definedNames>
  <calcPr calcId="125725"/>
</workbook>
</file>

<file path=xl/sharedStrings.xml><?xml version="1.0" encoding="utf-8"?>
<sst xmlns="http://schemas.openxmlformats.org/spreadsheetml/2006/main" count="162" uniqueCount="88">
  <si>
    <t>Department Family</t>
  </si>
  <si>
    <t>Entity</t>
  </si>
  <si>
    <t>Payment Date</t>
  </si>
  <si>
    <t>Expense Type</t>
  </si>
  <si>
    <t>Expense Area</t>
  </si>
  <si>
    <t>Supplier</t>
  </si>
  <si>
    <t>Transaction No.</t>
  </si>
  <si>
    <t>Amount</t>
  </si>
  <si>
    <t>Total Inv Amount</t>
  </si>
  <si>
    <t>FINANCE</t>
  </si>
  <si>
    <t>VEHICLE RUNNING COSTS : FUEL</t>
  </si>
  <si>
    <t>WORKSHOPS</t>
  </si>
  <si>
    <t>ARVAL UK LTD</t>
  </si>
  <si>
    <t>1013869375</t>
  </si>
  <si>
    <t>1015279661</t>
  </si>
  <si>
    <t>BUILDINGS</t>
  </si>
  <si>
    <t>VEHICLE LEASES</t>
  </si>
  <si>
    <t>DE LAGE LANDEN LEASING LTD</t>
  </si>
  <si>
    <t>95611000000989</t>
  </si>
  <si>
    <t>HARDEN PUMPS AND TANKS LTD</t>
  </si>
  <si>
    <t>16525</t>
  </si>
  <si>
    <t>16530</t>
  </si>
  <si>
    <t>LAMBERT SMITH HAMPTON</t>
  </si>
  <si>
    <t>319438</t>
  </si>
  <si>
    <t>MERCEDES BENZ UK LTD</t>
  </si>
  <si>
    <t>5901744307</t>
  </si>
  <si>
    <t>5901744308</t>
  </si>
  <si>
    <t>5901765321</t>
  </si>
  <si>
    <t>5901765326</t>
  </si>
  <si>
    <t>5901765327</t>
  </si>
  <si>
    <t>5901779068</t>
  </si>
  <si>
    <t>5901779069</t>
  </si>
  <si>
    <t>GOVERNANCE</t>
  </si>
  <si>
    <t>RADIO COMMUNICATIONS</t>
  </si>
  <si>
    <t>I.M. &amp; T</t>
  </si>
  <si>
    <t>PENNINE TELECOM LTD</t>
  </si>
  <si>
    <t>OP/I024819</t>
  </si>
  <si>
    <t>WAS GMBH</t>
  </si>
  <si>
    <t>2010-6095</t>
  </si>
  <si>
    <t>2010-6096</t>
  </si>
  <si>
    <t>2010-6097</t>
  </si>
  <si>
    <t>2010-6994</t>
  </si>
  <si>
    <t>2010-6997</t>
  </si>
  <si>
    <t>Macro1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</si>
  <si>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</si>
  <si>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</si>
  <si>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</si>
  <si>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</si>
  <si>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</si>
  <si>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</si>
  <si>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</si>
  <si>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</si>
  <si>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</si>
  <si>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</si>
  <si>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</si>
  <si>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</si>
  <si>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</si>
  <si>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</si>
  <si>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</si>
  <si>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</si>
  <si>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</si>
  <si>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</si>
  <si>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</si>
  <si>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</si>
  <si>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</si>
  <si>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</si>
  <si>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</si>
  <si>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</si>
  <si>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</si>
  <si>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</si>
  <si>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</si>
  <si>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</si>
  <si>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</si>
  <si>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</si>
  <si>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</si>
  <si>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</si>
  <si>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</si>
  <si>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</si>
  <si>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</si>
  <si>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</si>
  <si>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</si>
  <si>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</si>
  <si>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CAPITAL BUNKERED FUEL</t>
  </si>
  <si>
    <t>CAPITAL VEHICLE CHASSIS</t>
  </si>
  <si>
    <t>CAPITAL VEHICLE CONVERSIONS</t>
  </si>
  <si>
    <t>YORKSHIRE AMBULANCE SERVICE NHS TRUST</t>
  </si>
  <si>
    <t>CAPITAL</t>
  </si>
  <si>
    <t>RENT DISINGTON HOUSE</t>
  </si>
</sst>
</file>

<file path=xl/styles.xml><?xml version="1.0" encoding="utf-8"?>
<styleSheet xmlns="http://schemas.openxmlformats.org/spreadsheetml/2006/main">
  <numFmts count="2">
    <numFmt numFmtId="172" formatCode="#,###,###,##0.00"/>
    <numFmt numFmtId="173" formatCode="#,###,###,##0.00\ ;[Color3]\&lt;#,###,###,##0.00\&gt;"/>
  </numFmts>
  <fonts count="4"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/>
    </xf>
    <xf numFmtId="14" fontId="3" fillId="4" borderId="1" xfId="0" applyNumberFormat="1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left" vertical="top"/>
    </xf>
    <xf numFmtId="172" fontId="3" fillId="4" borderId="1" xfId="0" applyNumberFormat="1" applyFont="1" applyFill="1" applyBorder="1" applyAlignment="1">
      <alignment horizontal="right" vertical="top"/>
    </xf>
    <xf numFmtId="173" fontId="2" fillId="5" borderId="1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172" fontId="3" fillId="4" borderId="5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F96FF"/>
      <rgbColor rgb="00C600C6"/>
      <rgbColor rgb="00FFDEB5"/>
      <rgbColor rgb="00B5FFB5"/>
      <rgbColor rgb="00FFFFB5"/>
      <rgbColor rgb="00F7F7E7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6/relationships/xlMacrosheet" Target="macro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macrosheets/sheet1.xml><?xml version="1.0" encoding="utf-8"?>
<xm:macrosheet xmlns="http://schemas.openxmlformats.org/spreadsheetml/2006/main" xmlns:xm="http://schemas.microsoft.com/office/excel/2006/main" xmlns:r="http://schemas.openxmlformats.org/officeDocument/2006/relationships">
  <dimension ref="A1:B332"/>
  <sheetViews>
    <sheetView showFormulas="1" workbookViewId="0"/>
  </sheetViews>
  <sheetFormatPr defaultRowHeight="12.75"/>
  <sheetData>
    <row r="1" spans="1:2">
      <c r="A1" t="s">
        <v>43</v>
      </c>
      <c r="B1" t="s">
        <v>81</v>
      </c>
    </row>
    <row r="2" spans="1:2">
      <c r="A2" t="b">
        <f>ALIGNMENT(2,FALSE,1,0,FALSE)</f>
        <v>1</v>
      </c>
      <c r="B2" t="b">
        <f>ERROR(2,Recover)</f>
        <v>1</v>
      </c>
    </row>
    <row r="3" spans="1:2">
      <c r="A3" t="b">
        <f>BORDER(0,1,1,1,1,0,0,1,1,1,1)</f>
        <v>1</v>
      </c>
      <c r="B3" t="b">
        <f>WORKBOOK.SELECT("Amount Paid &gt;£25k (Payment Date")</f>
        <v>1</v>
      </c>
    </row>
    <row r="4" spans="1:2">
      <c r="A4" t="b">
        <f>PATTERNS(1,0,2,TRUE)</f>
        <v>1</v>
      </c>
      <c r="B4" t="b">
        <f>WINDOW.RESTORE()</f>
        <v>1</v>
      </c>
    </row>
    <row r="5" spans="1:2">
      <c r="A5" t="b">
        <f>FORMAT.FONT("Arial",10,FALSE,FALSE,FALSE,FALSE,1,FALSE,FALSE)</f>
        <v>1</v>
      </c>
      <c r="B5" t="b">
        <f>WINDOW.SIZE(82.5,42.75)</f>
        <v>1</v>
      </c>
    </row>
    <row r="6" spans="1:2">
      <c r="A6" t="b">
        <f>RETURN()</f>
        <v>1</v>
      </c>
      <c r="B6" t="b">
        <f>WORKBOOK.HIDE("Macro1",TRUE)</f>
        <v>1</v>
      </c>
    </row>
    <row r="7" spans="1:2">
      <c r="B7" t="b">
        <f>EDIT.COLOR(1,0,0,0)</f>
        <v>1</v>
      </c>
    </row>
    <row r="8" spans="1:2">
      <c r="A8" t="s">
        <v>44</v>
      </c>
      <c r="B8" t="b">
        <f>EDIT.COLOR(3,255,0,0)</f>
        <v>1</v>
      </c>
    </row>
    <row r="9" spans="1:2">
      <c r="A9" t="b">
        <f>ALIGNMENT(2,FALSE,1,0,FALSE)</f>
        <v>1</v>
      </c>
      <c r="B9" t="b">
        <f>EDIT.COLOR(7,255,222,181)</f>
        <v>1</v>
      </c>
    </row>
    <row r="10" spans="1:2">
      <c r="A10" t="b">
        <f>BORDER(1,1,1,0,0,0,1,1,1,0,0)</f>
        <v>1</v>
      </c>
      <c r="B10" t="b">
        <f>EDIT.COLOR(8,181,255,181)</f>
        <v>1</v>
      </c>
    </row>
    <row r="11" spans="1:2">
      <c r="A11" t="b">
        <f>PATTERNS(1,0,2,TRUE)</f>
        <v>1</v>
      </c>
      <c r="B11" t="b">
        <f>EDIT.COLOR(9,255,255,181)</f>
        <v>1</v>
      </c>
    </row>
    <row r="12" spans="1:2">
      <c r="A12" t="b">
        <f>FORMAT.FONT("Arial",9,FALSE,FALSE,FALSE,FALSE,1,FALSE,FALSE)</f>
        <v>1</v>
      </c>
      <c r="B12" t="b">
        <f>EDIT.COLOR(6,198,0,198)</f>
        <v>1</v>
      </c>
    </row>
    <row r="13" spans="1:2">
      <c r="A13" t="b">
        <f>RETURN()</f>
        <v>1</v>
      </c>
      <c r="B13" t="b">
        <f>EDIT.COLOR(4,212,212,212)</f>
        <v>1</v>
      </c>
    </row>
    <row r="14" spans="1:2">
      <c r="B14" t="b">
        <f>EDIT.COLOR(10,247,247,231)</f>
        <v>1</v>
      </c>
    </row>
    <row r="15" spans="1:2">
      <c r="A15" t="s">
        <v>45</v>
      </c>
      <c r="B15" t="b">
        <f>EDIT.COLOR(5,207,150,255)</f>
        <v>1</v>
      </c>
    </row>
    <row r="16" spans="1:2">
      <c r="A16" t="b">
        <f>ALIGNMENT(2,FALSE,1,0,FALSE)</f>
        <v>1</v>
      </c>
      <c r="B16" t="b">
        <f>EDIT.COLOR(2,255,255,255)</f>
        <v>1</v>
      </c>
    </row>
    <row r="17" spans="1:2">
      <c r="A17" t="b">
        <f>BORDER(1,1,1,0,0,0,1,1,1,0,0)</f>
        <v>1</v>
      </c>
      <c r="B17" t="e">
        <f>RUN("Macro37")</f>
        <v>#N/A</v>
      </c>
    </row>
    <row r="18" spans="1:2">
      <c r="A18" t="b">
        <f>PATTERNS(1,0,2,TRUE)</f>
        <v>1</v>
      </c>
      <c r="B18" t="b">
        <f>DELETE.NAME("Auto_Open")</f>
        <v>1</v>
      </c>
    </row>
    <row r="19" spans="1:2">
      <c r="A19" t="b">
        <f>FORMAT.FONT("Arial",9,FALSE,FALSE,FALSE,FALSE,1,FALSE,FALSE)</f>
        <v>1</v>
      </c>
      <c r="B19" t="b">
        <f>WORKBOOK.SELECT("Amount Paid &gt;£25k (Payment Date")</f>
        <v>1</v>
      </c>
    </row>
    <row r="20" spans="1:2">
      <c r="A20" t="b">
        <f>RETURN()</f>
        <v>1</v>
      </c>
      <c r="B20" t="b">
        <f>SELECT("R3:R65536")</f>
        <v>1</v>
      </c>
    </row>
    <row r="21" spans="1:2">
      <c r="B21" t="b">
        <f>COLUMN.WIDTH(,,,3)</f>
        <v>1</v>
      </c>
    </row>
    <row r="22" spans="1:2">
      <c r="A22" t="s">
        <v>46</v>
      </c>
      <c r="B22" t="b">
        <f>ROW.HEIGHT(,,,3)</f>
        <v>1</v>
      </c>
    </row>
    <row r="23" spans="1:2">
      <c r="A23" t="b">
        <f>ALIGNMENT(2,FALSE,1,0,FALSE)</f>
        <v>1</v>
      </c>
      <c r="B23" t="b">
        <f>SELECT("R1C1")</f>
        <v>1</v>
      </c>
    </row>
    <row r="24" spans="1:2">
      <c r="A24" t="b">
        <f>BORDER(1,1,1,0,0,0,1,1,1,0,0)</f>
        <v>1</v>
      </c>
      <c r="B24" t="b">
        <f>WINDOW.MAXIMIZE()</f>
        <v>1</v>
      </c>
    </row>
    <row r="25" spans="1:2">
      <c r="A25" t="b">
        <f>PATTERNS(1,0,2,TRUE)</f>
        <v>1</v>
      </c>
      <c r="B25" t="b">
        <f>RETURN()</f>
        <v>1</v>
      </c>
    </row>
    <row r="26" spans="1:2">
      <c r="A26" t="b">
        <f>FORMAT.FONT("Arial",9,FALSE,FALSE,FALSE,FALSE,1,FALSE,FALSE)</f>
        <v>1</v>
      </c>
    </row>
    <row r="27" spans="1:2">
      <c r="A27" t="b">
        <f>RETURN()</f>
        <v>1</v>
      </c>
    </row>
    <row r="29" spans="1:2">
      <c r="A29" t="s">
        <v>47</v>
      </c>
    </row>
    <row r="30" spans="1:2">
      <c r="A30" t="b">
        <f>ALIGNMENT(2,FALSE,1,0,FALSE)</f>
        <v>1</v>
      </c>
    </row>
    <row r="31" spans="1:2">
      <c r="A31" t="b">
        <f>BORDER(1,1,1,0,0,0,1,1,1,0,0)</f>
        <v>1</v>
      </c>
    </row>
    <row r="32" spans="1:2">
      <c r="A32" t="b">
        <f>PATTERNS(1,0,2,TRUE)</f>
        <v>1</v>
      </c>
    </row>
    <row r="33" spans="1:1">
      <c r="A33" t="b">
        <f>FORMAT.FONT("Arial",9,FALSE,FALSE,FALSE,FALSE,1,FALSE,FALSE)</f>
        <v>1</v>
      </c>
    </row>
    <row r="34" spans="1:1">
      <c r="A34" t="b">
        <f>RETURN()</f>
        <v>1</v>
      </c>
    </row>
    <row r="36" spans="1:1">
      <c r="A36" t="s">
        <v>48</v>
      </c>
    </row>
    <row r="37" spans="1:1">
      <c r="A37" t="b">
        <f>ALIGNMENT(2,FALSE,1,0,FALSE)</f>
        <v>1</v>
      </c>
    </row>
    <row r="38" spans="1:1">
      <c r="A38" t="b">
        <f>BORDER(1,1,1,0,0,0,1,1,1,0,0)</f>
        <v>1</v>
      </c>
    </row>
    <row r="39" spans="1:1">
      <c r="A39" t="b">
        <f>PATTERNS(1,0,2,TRUE)</f>
        <v>1</v>
      </c>
    </row>
    <row r="40" spans="1:1">
      <c r="A40" t="b">
        <f>FORMAT.FONT("Arial",9,FALSE,FALSE,FALSE,FALSE,1,FALSE,FALSE)</f>
        <v>1</v>
      </c>
    </row>
    <row r="41" spans="1:1">
      <c r="A41" t="b">
        <f>RETURN()</f>
        <v>1</v>
      </c>
    </row>
    <row r="43" spans="1:1">
      <c r="A43" t="s">
        <v>49</v>
      </c>
    </row>
    <row r="44" spans="1:1">
      <c r="A44" t="b">
        <f>ALIGNMENT(2,FALSE,1,0,FALSE)</f>
        <v>1</v>
      </c>
    </row>
    <row r="45" spans="1:1">
      <c r="A45" t="b">
        <f>BORDER(1,1,1,0,0,0,1,1,1,0,0)</f>
        <v>1</v>
      </c>
    </row>
    <row r="46" spans="1:1">
      <c r="A46" t="b">
        <f>PATTERNS(1,0,2,TRUE)</f>
        <v>1</v>
      </c>
    </row>
    <row r="47" spans="1:1">
      <c r="A47" t="b">
        <f>FORMAT.FONT("Arial",9,FALSE,FALSE,FALSE,FALSE,1,FALSE,FALSE)</f>
        <v>1</v>
      </c>
    </row>
    <row r="48" spans="1:1">
      <c r="A48" t="b">
        <f>RETURN()</f>
        <v>1</v>
      </c>
    </row>
    <row r="50" spans="1:1">
      <c r="A50" t="s">
        <v>50</v>
      </c>
    </row>
    <row r="51" spans="1:1">
      <c r="A51" t="b">
        <f>ALIGNMENT(2,FALSE,1,0,FALSE)</f>
        <v>1</v>
      </c>
    </row>
    <row r="52" spans="1:1">
      <c r="A52" t="b">
        <f>BORDER(1,1,1,0,0,0,1,1,1,0,0)</f>
        <v>1</v>
      </c>
    </row>
    <row r="53" spans="1:1">
      <c r="A53" t="b">
        <f>PATTERNS(1,0,2,TRUE)</f>
        <v>1</v>
      </c>
    </row>
    <row r="54" spans="1:1">
      <c r="A54" t="b">
        <f>FORMAT.FONT("Arial",9,FALSE,FALSE,FALSE,FALSE,1,FALSE,FALSE)</f>
        <v>1</v>
      </c>
    </row>
    <row r="55" spans="1:1">
      <c r="A55" t="b">
        <f>RETURN()</f>
        <v>1</v>
      </c>
    </row>
    <row r="57" spans="1:1">
      <c r="A57" t="s">
        <v>51</v>
      </c>
    </row>
    <row r="58" spans="1:1">
      <c r="A58" t="b">
        <f>ALIGNMENT(2,FALSE,1,0,FALSE)</f>
        <v>1</v>
      </c>
    </row>
    <row r="59" spans="1:1">
      <c r="A59" t="b">
        <f>BORDER(1,1,1,0,0,0,1,1,1,0,0)</f>
        <v>1</v>
      </c>
    </row>
    <row r="60" spans="1:1">
      <c r="A60" t="b">
        <f>PATTERNS(1,0,2,TRUE)</f>
        <v>1</v>
      </c>
    </row>
    <row r="61" spans="1:1">
      <c r="A61" t="b">
        <f>FORMAT.FONT("Arial",9,FALSE,FALSE,FALSE,FALSE,1,FALSE,FALSE)</f>
        <v>1</v>
      </c>
    </row>
    <row r="62" spans="1:1">
      <c r="A62" t="b">
        <f>RETURN()</f>
        <v>1</v>
      </c>
    </row>
    <row r="64" spans="1:1">
      <c r="A64" t="s">
        <v>52</v>
      </c>
    </row>
    <row r="65" spans="1:1">
      <c r="A65" t="b">
        <f>ALIGNMENT(2,FALSE,1,0,FALSE)</f>
        <v>1</v>
      </c>
    </row>
    <row r="66" spans="1:1">
      <c r="A66" t="b">
        <f>BORDER(1,1,1,0,0,0,1,1,1,0,0)</f>
        <v>1</v>
      </c>
    </row>
    <row r="67" spans="1:1">
      <c r="A67" t="b">
        <f>PATTERNS(1,0,2,TRUE)</f>
        <v>1</v>
      </c>
    </row>
    <row r="68" spans="1:1">
      <c r="A68" t="b">
        <f>FORMAT.FONT("Arial",9,FALSE,FALSE,FALSE,FALSE,1,FALSE,FALSE)</f>
        <v>1</v>
      </c>
    </row>
    <row r="69" spans="1:1">
      <c r="A69" t="b">
        <f>RETURN()</f>
        <v>1</v>
      </c>
    </row>
    <row r="71" spans="1:1">
      <c r="A71" t="s">
        <v>53</v>
      </c>
    </row>
    <row r="72" spans="1:1">
      <c r="A72" t="b">
        <f>ALIGNMENT(2,FALSE,1,0,FALSE)</f>
        <v>1</v>
      </c>
    </row>
    <row r="73" spans="1:1">
      <c r="A73" t="b">
        <f>BORDER(1,1,1,0,0,0,1,1,1,0,0)</f>
        <v>1</v>
      </c>
    </row>
    <row r="74" spans="1:1">
      <c r="A74" t="b">
        <f>PATTERNS(1,0,2,TRUE)</f>
        <v>1</v>
      </c>
    </row>
    <row r="75" spans="1:1">
      <c r="A75" t="b">
        <f>FORMAT.FONT("Arial",9,FALSE,FALSE,FALSE,FALSE,1,FALSE,FALSE)</f>
        <v>1</v>
      </c>
    </row>
    <row r="76" spans="1:1">
      <c r="A76" t="b">
        <f>RETURN()</f>
        <v>1</v>
      </c>
    </row>
    <row r="78" spans="1:1">
      <c r="A78" t="s">
        <v>54</v>
      </c>
    </row>
    <row r="79" spans="1:1">
      <c r="A79" t="b">
        <f>ALIGNMENT(2,FALSE,1,0,FALSE)</f>
        <v>1</v>
      </c>
    </row>
    <row r="80" spans="1:1">
      <c r="A80" t="b">
        <f>BORDER(0,1,1,1,1,0,0,1,1,1,1)</f>
        <v>1</v>
      </c>
    </row>
    <row r="81" spans="1:1">
      <c r="A81" t="b">
        <f>PATTERNS(1,0,2,TRUE)</f>
        <v>1</v>
      </c>
    </row>
    <row r="82" spans="1:1">
      <c r="A82" t="b">
        <f>FORMAT.FONT("Arial",9,FALSE,FALSE,FALSE,FALSE,1,FALSE,FALSE)</f>
        <v>1</v>
      </c>
    </row>
    <row r="83" spans="1:1">
      <c r="A83" t="b">
        <f>RETURN()</f>
        <v>1</v>
      </c>
    </row>
    <row r="85" spans="1:1">
      <c r="A85" t="s">
        <v>55</v>
      </c>
    </row>
    <row r="86" spans="1:1">
      <c r="A86" t="b">
        <f>ALIGNMENT(2,FALSE,1,0,FALSE)</f>
        <v>1</v>
      </c>
    </row>
    <row r="87" spans="1:1">
      <c r="A87" t="b">
        <f>BORDER(1,1,1,0,0,0,1,1,1,0,0)</f>
        <v>1</v>
      </c>
    </row>
    <row r="88" spans="1:1">
      <c r="A88" t="b">
        <f>PATTERNS(1,0,2,TRUE)</f>
        <v>1</v>
      </c>
    </row>
    <row r="89" spans="1:1">
      <c r="A89" t="b">
        <f>FORMAT.FONT("Arial",9,FALSE,FALSE,FALSE,FALSE,1,FALSE,FALSE)</f>
        <v>1</v>
      </c>
    </row>
    <row r="90" spans="1:1">
      <c r="A90" t="b">
        <f>RETURN()</f>
        <v>1</v>
      </c>
    </row>
    <row r="92" spans="1:1">
      <c r="A92" t="s">
        <v>56</v>
      </c>
    </row>
    <row r="93" spans="1:1">
      <c r="A93" t="b">
        <f>ALIGNMENT(2,FALSE,1,0,FALSE)</f>
        <v>1</v>
      </c>
    </row>
    <row r="94" spans="1:1">
      <c r="A94" t="b">
        <f>BORDER(1,1,1,0,0,0,1,1,1,0,0)</f>
        <v>1</v>
      </c>
    </row>
    <row r="95" spans="1:1">
      <c r="A95" t="b">
        <f>PATTERNS(1,0,2,TRUE)</f>
        <v>1</v>
      </c>
    </row>
    <row r="96" spans="1:1">
      <c r="A96" t="b">
        <f>FORMAT.FONT("Arial",9,FALSE,FALSE,FALSE,FALSE,1,FALSE,FALSE)</f>
        <v>1</v>
      </c>
    </row>
    <row r="97" spans="1:1">
      <c r="A97" t="b">
        <f>RETURN()</f>
        <v>1</v>
      </c>
    </row>
    <row r="99" spans="1:1">
      <c r="A99" t="s">
        <v>57</v>
      </c>
    </row>
    <row r="100" spans="1:1">
      <c r="A100" t="b">
        <f>ALIGNMENT(2,FALSE,1,0,FALSE)</f>
        <v>1</v>
      </c>
    </row>
    <row r="101" spans="1:1">
      <c r="A101" t="b">
        <f>BORDER(1,1,1,0,0,0,1,1,1,0,0)</f>
        <v>1</v>
      </c>
    </row>
    <row r="102" spans="1:1">
      <c r="A102" t="b">
        <f>PATTERNS(1,0,2,TRUE)</f>
        <v>1</v>
      </c>
    </row>
    <row r="103" spans="1:1">
      <c r="A103" t="b">
        <f>FORMAT.FONT("Arial",9,FALSE,FALSE,FALSE,FALSE,1,FALSE,FALSE)</f>
        <v>1</v>
      </c>
    </row>
    <row r="104" spans="1:1">
      <c r="A104" t="b">
        <f>RETURN()</f>
        <v>1</v>
      </c>
    </row>
    <row r="106" spans="1:1">
      <c r="A106" t="s">
        <v>58</v>
      </c>
    </row>
    <row r="107" spans="1:1">
      <c r="A107" t="b">
        <f>ALIGNMENT(2,FALSE,1,0,FALSE)</f>
        <v>1</v>
      </c>
    </row>
    <row r="108" spans="1:1">
      <c r="A108" t="b">
        <f>BORDER(1,1,1,0,0,0,1,1,1,0,0)</f>
        <v>1</v>
      </c>
    </row>
    <row r="109" spans="1:1">
      <c r="A109" t="b">
        <f>PATTERNS(1,0,2,TRUE)</f>
        <v>1</v>
      </c>
    </row>
    <row r="110" spans="1:1">
      <c r="A110" t="b">
        <f>FORMAT.FONT("Arial",9,FALSE,FALSE,FALSE,FALSE,1,FALSE,FALSE)</f>
        <v>1</v>
      </c>
    </row>
    <row r="111" spans="1:1">
      <c r="A111" t="b">
        <f>RETURN()</f>
        <v>1</v>
      </c>
    </row>
    <row r="113" spans="1:1">
      <c r="A113" t="s">
        <v>59</v>
      </c>
    </row>
    <row r="114" spans="1:1">
      <c r="A114" t="b">
        <f>ALIGNMENT(4,FALSE,1,0,FALSE)</f>
        <v>1</v>
      </c>
    </row>
    <row r="115" spans="1:1">
      <c r="A115" t="b">
        <f>BORDER(0,1,1,1,1,0,0,1,1,1,1)</f>
        <v>1</v>
      </c>
    </row>
    <row r="116" spans="1:1">
      <c r="A116" t="b">
        <f>PATTERNS(1,0,5,TRUE)</f>
        <v>1</v>
      </c>
    </row>
    <row r="117" spans="1:1">
      <c r="A117" t="b">
        <f>FORMAT.FONT("Arial",10,TRUE,FALSE,FALSE,FALSE,1,FALSE,FALSE)</f>
        <v>1</v>
      </c>
    </row>
    <row r="118" spans="1:1">
      <c r="A118" t="b">
        <f>RETURN()</f>
        <v>1</v>
      </c>
    </row>
    <row r="120" spans="1:1">
      <c r="A120" t="s">
        <v>60</v>
      </c>
    </row>
    <row r="121" spans="1:1">
      <c r="A121" t="b">
        <f>ALIGNMENT(2,FALSE,1,0,FALSE)</f>
        <v>1</v>
      </c>
    </row>
    <row r="122" spans="1:1">
      <c r="A122" t="b">
        <f>BORDER(0,1,1,1,1,0,0,1,1,1,1)</f>
        <v>1</v>
      </c>
    </row>
    <row r="123" spans="1:1">
      <c r="A123" t="b">
        <f>PATTERNS(1,0,5,TRUE)</f>
        <v>1</v>
      </c>
    </row>
    <row r="124" spans="1:1">
      <c r="A124" t="b">
        <f>FORMAT.FONT("Arial",10,TRUE,FALSE,FALSE,FALSE,1,FALSE,FALSE)</f>
        <v>1</v>
      </c>
    </row>
    <row r="125" spans="1:1">
      <c r="A125" t="b">
        <f>RETURN()</f>
        <v>1</v>
      </c>
    </row>
    <row r="127" spans="1:1">
      <c r="A127" t="s">
        <v>61</v>
      </c>
    </row>
    <row r="128" spans="1:1">
      <c r="A128" t="b">
        <f>ALIGNMENT(2,TRUE,1,0,FALSE)</f>
        <v>1</v>
      </c>
    </row>
    <row r="129" spans="1:1">
      <c r="A129" t="b">
        <f>BORDER(0,1,1,1,1,0,0,1,1,1,1)</f>
        <v>1</v>
      </c>
    </row>
    <row r="130" spans="1:1">
      <c r="A130" t="b">
        <f>PATTERNS(1,0,5,TRUE)</f>
        <v>1</v>
      </c>
    </row>
    <row r="131" spans="1:1">
      <c r="A131" t="b">
        <f>FORMAT.FONT("Arial",10,TRUE,FALSE,FALSE,FALSE,1,FALSE,FALSE)</f>
        <v>1</v>
      </c>
    </row>
    <row r="132" spans="1:1">
      <c r="A132" t="b">
        <f>RETURN()</f>
        <v>1</v>
      </c>
    </row>
    <row r="134" spans="1:1">
      <c r="A134" t="s">
        <v>62</v>
      </c>
    </row>
    <row r="135" spans="1:1">
      <c r="A135" t="b">
        <f>ALIGNMENT(2,FALSE,1,0,FALSE)</f>
        <v>1</v>
      </c>
    </row>
    <row r="136" spans="1:1">
      <c r="A136" t="b">
        <f>BORDER(0,1,1,1,1,0,0,1,1,1,1)</f>
        <v>1</v>
      </c>
    </row>
    <row r="137" spans="1:1">
      <c r="A137" t="b">
        <f>PATTERNS(1,0,6,TRUE)</f>
        <v>1</v>
      </c>
    </row>
    <row r="138" spans="1:1">
      <c r="A138" t="b">
        <f>FORMAT.FONT("Arial",10,TRUE,FALSE,FALSE,FALSE,1,FALSE,FALSE)</f>
        <v>1</v>
      </c>
    </row>
    <row r="139" spans="1:1">
      <c r="A139" t="b">
        <f>RETURN()</f>
        <v>1</v>
      </c>
    </row>
    <row r="141" spans="1:1">
      <c r="A141" t="s">
        <v>63</v>
      </c>
    </row>
    <row r="142" spans="1:1">
      <c r="A142" t="b">
        <f>ALIGNMENT(2,FALSE,1,0,FALSE)</f>
        <v>1</v>
      </c>
    </row>
    <row r="143" spans="1:1">
      <c r="A143" t="b">
        <f>BORDER(0,1,1,1,1,0,0,1,1,1,1)</f>
        <v>1</v>
      </c>
    </row>
    <row r="144" spans="1:1">
      <c r="A144" t="b">
        <f>PATTERNS(1,0,5,TRUE)</f>
        <v>1</v>
      </c>
    </row>
    <row r="145" spans="1:1">
      <c r="A145" t="b">
        <f>FORMAT.FONT("Arial",10,TRUE,FALSE,FALSE,FALSE,1,FALSE,FALSE)</f>
        <v>1</v>
      </c>
    </row>
    <row r="146" spans="1:1">
      <c r="A146" t="b">
        <f>RETURN()</f>
        <v>1</v>
      </c>
    </row>
    <row r="148" spans="1:1">
      <c r="A148" t="s">
        <v>64</v>
      </c>
    </row>
    <row r="149" spans="1:1">
      <c r="A149" t="b">
        <f>ALIGNMENT(2,FALSE,1,0,FALSE)</f>
        <v>1</v>
      </c>
    </row>
    <row r="150" spans="1:1">
      <c r="A150" t="b">
        <f>BORDER(0,1,1,1,1,0,0,1,1,1,1)</f>
        <v>1</v>
      </c>
    </row>
    <row r="151" spans="1:1">
      <c r="A151" t="b">
        <f>PATTERNS(1,0,5,TRUE)</f>
        <v>1</v>
      </c>
    </row>
    <row r="152" spans="1:1">
      <c r="A152" t="b">
        <f>FORMAT.FONT("Arial",10,TRUE,FALSE,FALSE,FALSE,1,FALSE,FALSE)</f>
        <v>1</v>
      </c>
    </row>
    <row r="153" spans="1:1">
      <c r="A153" t="b">
        <f>RETURN()</f>
        <v>1</v>
      </c>
    </row>
    <row r="155" spans="1:1">
      <c r="A155" t="s">
        <v>65</v>
      </c>
    </row>
    <row r="156" spans="1:1">
      <c r="A156" t="b">
        <f>ALIGNMENT(3,FALSE,1,0,FALSE)</f>
        <v>1</v>
      </c>
    </row>
    <row r="157" spans="1:1">
      <c r="A157" t="b">
        <f>BORDER(0,1,1,1,1,0,0,1,1,1,1)</f>
        <v>1</v>
      </c>
    </row>
    <row r="158" spans="1:1">
      <c r="A158" t="b">
        <f>PATTERNS(1,0,2,TRUE)</f>
        <v>1</v>
      </c>
    </row>
    <row r="159" spans="1:1">
      <c r="A159" t="b">
        <f>FORMAT.FONT("Arial",9,FALSE,FALSE,FALSE,FALSE,1,FALSE,FALSE)</f>
        <v>1</v>
      </c>
    </row>
    <row r="160" spans="1:1">
      <c r="A160" t="b">
        <f>RETURN()</f>
        <v>1</v>
      </c>
    </row>
    <row r="162" spans="1:1">
      <c r="A162" t="s">
        <v>66</v>
      </c>
    </row>
    <row r="163" spans="1:1">
      <c r="A163" t="b">
        <f>ALIGNMENT(3,TRUE,1,0,FALSE)</f>
        <v>1</v>
      </c>
    </row>
    <row r="164" spans="1:1">
      <c r="A164" t="b">
        <f>BORDER(0,1,1,1,1,0,0,1,1,1,1)</f>
        <v>1</v>
      </c>
    </row>
    <row r="165" spans="1:1">
      <c r="A165" t="b">
        <f>PATTERNS(1,0,5,TRUE)</f>
        <v>1</v>
      </c>
    </row>
    <row r="166" spans="1:1">
      <c r="A166" t="b">
        <f>FORMAT.FONT("Arial",10,TRUE,FALSE,FALSE,FALSE,1,FALSE,FALSE)</f>
        <v>1</v>
      </c>
    </row>
    <row r="167" spans="1:1">
      <c r="A167" t="b">
        <f>RETURN()</f>
        <v>1</v>
      </c>
    </row>
    <row r="169" spans="1:1">
      <c r="A169" t="s">
        <v>67</v>
      </c>
    </row>
    <row r="170" spans="1:1">
      <c r="A170" t="b">
        <f>ALIGNMENT(4,FALSE,1,0,FALSE)</f>
        <v>1</v>
      </c>
    </row>
    <row r="171" spans="1:1">
      <c r="A171" t="b">
        <f>BORDER(0,1,1,1,1,0,0,1,1,1,1)</f>
        <v>1</v>
      </c>
    </row>
    <row r="172" spans="1:1">
      <c r="A172" t="b">
        <f>PATTERNS(1,0,5,TRUE)</f>
        <v>1</v>
      </c>
    </row>
    <row r="173" spans="1:1">
      <c r="A173" t="b">
        <f>FORMAT.FONT("Arial",10,TRUE,FALSE,FALSE,FALSE,1,FALSE,FALSE)</f>
        <v>1</v>
      </c>
    </row>
    <row r="174" spans="1:1">
      <c r="A174" t="b">
        <f>RETURN()</f>
        <v>1</v>
      </c>
    </row>
    <row r="176" spans="1:1">
      <c r="A176" t="s">
        <v>68</v>
      </c>
    </row>
    <row r="177" spans="1:1">
      <c r="A177" t="b">
        <f>ALIGNMENT(4,FALSE,1,0,FALSE)</f>
        <v>1</v>
      </c>
    </row>
    <row r="178" spans="1:1">
      <c r="A178" t="b">
        <f>BORDER(0,1,1,1,1,0,0,1,1,1,1)</f>
        <v>1</v>
      </c>
    </row>
    <row r="179" spans="1:1">
      <c r="A179" t="b">
        <f>PATTERNS(1,0,9,TRUE)</f>
        <v>1</v>
      </c>
    </row>
    <row r="180" spans="1:1">
      <c r="A180" t="b">
        <f>FORMAT.FONT("Arial",9,FALSE,FALSE,FALSE,FALSE,1,FALSE,FALSE)</f>
        <v>1</v>
      </c>
    </row>
    <row r="181" spans="1:1">
      <c r="A181" t="b">
        <f>RETURN()</f>
        <v>1</v>
      </c>
    </row>
    <row r="183" spans="1:1">
      <c r="A183" t="s">
        <v>69</v>
      </c>
    </row>
    <row r="184" spans="1:1">
      <c r="A184" t="b">
        <f>ALIGNMENT(4,FALSE,1,0,FALSE)</f>
        <v>1</v>
      </c>
    </row>
    <row r="185" spans="1:1">
      <c r="A185" t="b">
        <f>BORDER(0,1,1,1,1,0,0,1,1,1,1)</f>
        <v>1</v>
      </c>
    </row>
    <row r="186" spans="1:1">
      <c r="A186" t="b">
        <f>PATTERNS(1,0,10,TRUE)</f>
        <v>1</v>
      </c>
    </row>
    <row r="187" spans="1:1">
      <c r="A187" t="b">
        <f>FORMAT.FONT("Arial",9,FALSE,FALSE,FALSE,FALSE,1,FALSE,FALSE)</f>
        <v>1</v>
      </c>
    </row>
    <row r="188" spans="1:1">
      <c r="A188" t="b">
        <f>RETURN()</f>
        <v>1</v>
      </c>
    </row>
    <row r="190" spans="1:1">
      <c r="A190" t="s">
        <v>70</v>
      </c>
    </row>
    <row r="191" spans="1:1">
      <c r="A191">
        <f>ALIGNMENT(4,FALSE,1,0,FALSE)</f>
        <v>0</v>
      </c>
    </row>
    <row r="192" spans="1:1">
      <c r="A192">
        <f>PATTERNS(1,0,7,TRUE)</f>
        <v>0</v>
      </c>
    </row>
    <row r="193" spans="1:1">
      <c r="A193">
        <f>FORMAT.FONT("Arial",10,TRUE,FALSE,FALSE,FALSE,1,FALSE,FALSE)</f>
        <v>0</v>
      </c>
    </row>
    <row r="194" spans="1:1">
      <c r="A194" t="b">
        <f>RETURN()</f>
        <v>1</v>
      </c>
    </row>
    <row r="196" spans="1:1">
      <c r="A196" t="s">
        <v>71</v>
      </c>
    </row>
    <row r="197" spans="1:1">
      <c r="A197" t="b">
        <f>ALIGNMENT(4,FALSE,1,0,FALSE)</f>
        <v>1</v>
      </c>
    </row>
    <row r="198" spans="1:1">
      <c r="A198" t="b">
        <f>PATTERNS(1,0,2,TRUE)</f>
        <v>1</v>
      </c>
    </row>
    <row r="199" spans="1:1">
      <c r="A199" t="b">
        <f>FORMAT.FONT("Arial",11,FALSE,FALSE,FALSE,FALSE,2,FALSE,FALSE)</f>
        <v>1</v>
      </c>
    </row>
    <row r="200" spans="1:1">
      <c r="A200" t="b">
        <f>RETURN()</f>
        <v>1</v>
      </c>
    </row>
    <row r="202" spans="1:1">
      <c r="A202" t="s">
        <v>72</v>
      </c>
    </row>
    <row r="203" spans="1:1">
      <c r="A203" t="b">
        <f>ALIGNMENT(4,FALSE,1,0,FALSE)</f>
        <v>1</v>
      </c>
    </row>
    <row r="204" spans="1:1">
      <c r="A204" t="b">
        <f>PATTERNS(1,0,8,TRUE)</f>
        <v>1</v>
      </c>
    </row>
    <row r="205" spans="1:1">
      <c r="A205" t="b">
        <f>FORMAT.FONT("Arial",10,TRUE,FALSE,FALSE,FALSE,1,FALSE,FALSE)</f>
        <v>1</v>
      </c>
    </row>
    <row r="206" spans="1:1">
      <c r="A206" t="b">
        <f>RETURN()</f>
        <v>1</v>
      </c>
    </row>
    <row r="208" spans="1:1">
      <c r="A208" t="s">
        <v>73</v>
      </c>
    </row>
    <row r="209" spans="1:1">
      <c r="A209" t="b">
        <f>WORKBOOK.SELECT("Amount Paid &gt;£25k (Payment Date")</f>
        <v>1</v>
      </c>
    </row>
    <row r="210" spans="1:1">
      <c r="A210" t="b">
        <f>SELECT("R6C1:R61C1,R6C5:R61C5")</f>
        <v>1</v>
      </c>
    </row>
    <row r="211" spans="1:1">
      <c r="A211" t="e">
        <f>RUN("Macro1")</f>
        <v>#N/A</v>
      </c>
    </row>
    <row r="212" spans="1:1">
      <c r="A212" t="b">
        <f>SELECT("R6C2:R61C2,R6C4:R61C4,R6C6:R61C7")</f>
        <v>1</v>
      </c>
    </row>
    <row r="213" spans="1:1">
      <c r="A213" t="e">
        <f>RUN("Macro2")</f>
        <v>#N/A</v>
      </c>
    </row>
    <row r="214" spans="1:1">
      <c r="A214" t="b">
        <f>SELECT("R6C3:R61C3")</f>
        <v>1</v>
      </c>
    </row>
    <row r="215" spans="1:1">
      <c r="A215" t="e">
        <f>RUN("Macro3")</f>
        <v>#N/A</v>
      </c>
    </row>
    <row r="216" spans="1:1">
      <c r="A216" t="b">
        <f>SELECT("R6C8:R61C9")</f>
        <v>1</v>
      </c>
    </row>
    <row r="217" spans="1:1">
      <c r="A217" t="e">
        <f>RUN("Macro4")</f>
        <v>#N/A</v>
      </c>
    </row>
    <row r="218" spans="1:1">
      <c r="A218" t="b">
        <f>SELECT("R6C6:R7C6")</f>
        <v>1</v>
      </c>
    </row>
    <row r="219" spans="1:1">
      <c r="A219" t="e">
        <f>RUN("Macro5")</f>
        <v>#N/A</v>
      </c>
    </row>
    <row r="220" spans="1:1">
      <c r="A220" t="b">
        <f>SELECT("R8C6:R9C6")</f>
        <v>1</v>
      </c>
    </row>
    <row r="221" spans="1:1">
      <c r="A221" t="e">
        <f>RUN("Macro6")</f>
        <v>#N/A</v>
      </c>
    </row>
    <row r="222" spans="1:1">
      <c r="A222" t="b">
        <f>SELECT("R14C6:R15C6")</f>
        <v>1</v>
      </c>
    </row>
    <row r="223" spans="1:1">
      <c r="A223" t="e">
        <f>RUN("Macro7")</f>
        <v>#N/A</v>
      </c>
    </row>
    <row r="224" spans="1:1">
      <c r="A224" t="b">
        <f>SELECT("R18C6:R32C6")</f>
        <v>1</v>
      </c>
    </row>
    <row r="225" spans="1:1">
      <c r="A225" t="e">
        <f>RUN("Macro8")</f>
        <v>#N/A</v>
      </c>
    </row>
    <row r="226" spans="1:1">
      <c r="A226" t="b">
        <f>SELECT("R18C7:R20C7")</f>
        <v>1</v>
      </c>
    </row>
    <row r="227" spans="1:1">
      <c r="A227" t="e">
        <f>RUN("Macro9")</f>
        <v>#N/A</v>
      </c>
    </row>
    <row r="228" spans="1:1">
      <c r="A228" t="b">
        <f>SELECT("R21C7:R23C7")</f>
        <v>1</v>
      </c>
    </row>
    <row r="229" spans="1:1">
      <c r="A229" t="e">
        <f>RUN("Macro10")</f>
        <v>#N/A</v>
      </c>
    </row>
    <row r="230" spans="1:1">
      <c r="A230" t="b">
        <f>SELECT("R27C7:R29C7")</f>
        <v>1</v>
      </c>
    </row>
    <row r="231" spans="1:1">
      <c r="A231" t="e">
        <f>RUN("Macro11")</f>
        <v>#N/A</v>
      </c>
    </row>
    <row r="232" spans="1:1">
      <c r="A232" t="b">
        <f>SELECT("R30C7:R32C7")</f>
        <v>1</v>
      </c>
    </row>
    <row r="233" spans="1:1">
      <c r="A233" t="e">
        <f>RUN("Macro12")</f>
        <v>#N/A</v>
      </c>
    </row>
    <row r="234" spans="1:1">
      <c r="A234" t="b">
        <f>SELECT("R33C6:R35C6")</f>
        <v>1</v>
      </c>
    </row>
    <row r="235" spans="1:1">
      <c r="A235" t="e">
        <f>RUN("Macro13")</f>
        <v>#N/A</v>
      </c>
    </row>
    <row r="236" spans="1:1">
      <c r="A236" t="b">
        <f>SELECT("R33C7:R35C7")</f>
        <v>1</v>
      </c>
    </row>
    <row r="237" spans="1:1">
      <c r="A237" t="e">
        <f>RUN("Macro14")</f>
        <v>#N/A</v>
      </c>
    </row>
    <row r="238" spans="1:1">
      <c r="A238" t="b">
        <f>SELECT("R37C6:R40C6")</f>
        <v>1</v>
      </c>
    </row>
    <row r="239" spans="1:1">
      <c r="A239" t="e">
        <f>RUN("Macro15")</f>
        <v>#N/A</v>
      </c>
    </row>
    <row r="240" spans="1:1">
      <c r="A240" t="b">
        <f>SELECT("R37C7:R39C7")</f>
        <v>1</v>
      </c>
    </row>
    <row r="241" spans="1:1">
      <c r="A241" t="e">
        <f>RUN("Macro16")</f>
        <v>#N/A</v>
      </c>
    </row>
    <row r="242" spans="1:1">
      <c r="A242" t="b">
        <f>SELECT("R41C6:R42C6")</f>
        <v>1</v>
      </c>
    </row>
    <row r="243" spans="1:1">
      <c r="A243" t="e">
        <f>RUN("Macro17")</f>
        <v>#N/A</v>
      </c>
    </row>
    <row r="244" spans="1:1">
      <c r="A244" t="b">
        <f>SELECT("R43C6:R59C6")</f>
        <v>1</v>
      </c>
    </row>
    <row r="245" spans="1:1">
      <c r="A245" t="e">
        <f>RUN("Macro18")</f>
        <v>#N/A</v>
      </c>
    </row>
    <row r="246" spans="1:1">
      <c r="A246" t="b">
        <f>SELECT("R43C7:R45C7")</f>
        <v>1</v>
      </c>
    </row>
    <row r="247" spans="1:1">
      <c r="A247" t="e">
        <f>RUN("Macro19")</f>
        <v>#N/A</v>
      </c>
    </row>
    <row r="248" spans="1:1">
      <c r="A248" t="b">
        <f>SELECT("R46C7:R50C7")</f>
        <v>1</v>
      </c>
    </row>
    <row r="249" spans="1:1">
      <c r="A249" t="e">
        <f>RUN("Macro20")</f>
        <v>#N/A</v>
      </c>
    </row>
    <row r="250" spans="1:1">
      <c r="A250" t="b">
        <f>SELECT("R51C7:R53C7")</f>
        <v>1</v>
      </c>
    </row>
    <row r="251" spans="1:1">
      <c r="A251" t="e">
        <f>RUN("Macro21")</f>
        <v>#N/A</v>
      </c>
    </row>
    <row r="252" spans="1:1">
      <c r="A252" t="b">
        <f>SELECT("R54C7:R57C7")</f>
        <v>1</v>
      </c>
    </row>
    <row r="253" spans="1:1">
      <c r="A253" t="e">
        <f>RUN("Macro22")</f>
        <v>#N/A</v>
      </c>
    </row>
    <row r="254" spans="1:1">
      <c r="A254" t="b">
        <f>SELECT("R58C7:R59C7")</f>
        <v>1</v>
      </c>
    </row>
    <row r="255" spans="1:1">
      <c r="A255" t="e">
        <f>RUN("Macro23")</f>
        <v>#N/A</v>
      </c>
    </row>
    <row r="256" spans="1:1">
      <c r="A256" t="b">
        <f>SELECT("R6C8:R61C8")</f>
        <v>1</v>
      </c>
    </row>
    <row r="257" spans="1:1">
      <c r="A257" t="b">
        <f>FORMAT.NUMBER("#,###,###,##0.00")</f>
        <v>1</v>
      </c>
    </row>
    <row r="258" spans="1:1">
      <c r="A258" t="b">
        <f>SELECT("R6C9:R61C9")</f>
        <v>1</v>
      </c>
    </row>
    <row r="259" spans="1:1">
      <c r="A259" t="b">
        <f>FORMAT.NUMBER("#,###,###,##0.00 ;[Color3]&lt;#,###,###,##0.00&gt;")</f>
        <v>1</v>
      </c>
    </row>
    <row r="260" spans="1:1">
      <c r="A260" t="b">
        <f>SELECT("R6C3:R61C3")</f>
        <v>1</v>
      </c>
    </row>
    <row r="261" spans="1:1">
      <c r="A261" t="b">
        <f>FORMAT.NUMBER("dd/mm/yyyy")</f>
        <v>1</v>
      </c>
    </row>
    <row r="262" spans="1:1">
      <c r="A262" t="b">
        <f>SELECT("R3C1")</f>
        <v>1</v>
      </c>
    </row>
    <row r="263" spans="1:1">
      <c r="A263" t="e">
        <f>RUN("Macro24")</f>
        <v>#N/A</v>
      </c>
    </row>
    <row r="264" spans="1:1">
      <c r="A264" t="b">
        <f>SELECT("R5C1")</f>
        <v>1</v>
      </c>
    </row>
    <row r="265" spans="1:1">
      <c r="A265" t="e">
        <f>RUN("Macro25")</f>
        <v>#N/A</v>
      </c>
    </row>
    <row r="266" spans="1:1">
      <c r="A266" t="b">
        <f>SELECT("R5C2")</f>
        <v>1</v>
      </c>
    </row>
    <row r="267" spans="1:1">
      <c r="A267" t="e">
        <f>RUN("Macro26")</f>
        <v>#N/A</v>
      </c>
    </row>
    <row r="268" spans="1:1">
      <c r="A268" t="b">
        <f>SELECT("R5C3")</f>
        <v>1</v>
      </c>
    </row>
    <row r="269" spans="1:1">
      <c r="A269" t="e">
        <f>RUN("Macro27")</f>
        <v>#N/A</v>
      </c>
    </row>
    <row r="270" spans="1:1">
      <c r="A270" t="b">
        <f>SELECT("R5C4:R5C5,R5C7")</f>
        <v>1</v>
      </c>
    </row>
    <row r="271" spans="1:1">
      <c r="A271" t="e">
        <f>RUN("Macro28")</f>
        <v>#N/A</v>
      </c>
    </row>
    <row r="272" spans="1:1">
      <c r="A272" t="b">
        <f>SELECT("R5C6")</f>
        <v>1</v>
      </c>
    </row>
    <row r="273" spans="1:1">
      <c r="A273" t="e">
        <f>RUN("Macro29")</f>
        <v>#N/A</v>
      </c>
    </row>
    <row r="274" spans="1:1">
      <c r="A274" t="b">
        <f>SELECT("R5C8")</f>
        <v>1</v>
      </c>
    </row>
    <row r="275" spans="1:1">
      <c r="A275" t="e">
        <f>RUN("Macro30")</f>
        <v>#N/A</v>
      </c>
    </row>
    <row r="276" spans="1:1">
      <c r="A276" t="b">
        <f>SELECT("R5C9")</f>
        <v>1</v>
      </c>
    </row>
    <row r="277" spans="1:1">
      <c r="A277" t="e">
        <f>RUN("Macro31")</f>
        <v>#N/A</v>
      </c>
    </row>
    <row r="278" spans="1:1">
      <c r="A278" t="b">
        <f>SELECT("R60C1,R60C2,R60C3,R60C4,R60C5,R60C6,R60C7,R60C8,R60C9")</f>
        <v>1</v>
      </c>
    </row>
    <row r="279" spans="1:1">
      <c r="A279" t="e">
        <f>RUN("Macro32")</f>
        <v>#N/A</v>
      </c>
    </row>
    <row r="280" spans="1:1">
      <c r="A280" t="b">
        <f>SELECT("R61C1,R61C2,R61C3,R61C4,R61C5,R61C6,R61C7,R61C8,R61C9")</f>
        <v>1</v>
      </c>
    </row>
    <row r="281" spans="1:1">
      <c r="A281" t="e">
        <f>RUN("Macro33")</f>
        <v>#N/A</v>
      </c>
    </row>
    <row r="282" spans="1:1">
      <c r="A282" t="b">
        <f>SELECT("R18C9:R19C9,R21C9:R22C9,R27C9:R28C9,R30C9:R31C9,R33C9:R34C9,R37C9:R38C9,R43C9:R44C9,R46C9:R49C9,R51C9:R52C9,R54C9:R56C9,R58C9")</f>
        <v>1</v>
      </c>
    </row>
    <row r="283" spans="1:1">
      <c r="A283" t="e">
        <f>RUN("Macro35")</f>
        <v>#N/A</v>
      </c>
    </row>
    <row r="284" spans="1:1">
      <c r="A284" t="b">
        <f>SELECT("R6C9:R17C9,R20C9,R23C9:R26C9,R29C9,R32C9,R35C9:R36C9,R39C9:R42C9,R45C9,R50C9,R53C9,R57C9,R59C9")</f>
        <v>1</v>
      </c>
    </row>
    <row r="285" spans="1:1">
      <c r="A285" t="e">
        <f>RUN("Macro36")</f>
        <v>#N/A</v>
      </c>
    </row>
    <row r="286" spans="1:1">
      <c r="A286" t="b">
        <f>RETURN()</f>
        <v>1</v>
      </c>
    </row>
    <row r="288" spans="1:1">
      <c r="A288" t="s">
        <v>74</v>
      </c>
    </row>
    <row r="289" spans="1:1">
      <c r="A289" t="b">
        <f>ALIGNMENT(4,FALSE,1,0,FALSE)</f>
        <v>1</v>
      </c>
    </row>
    <row r="290" spans="1:1">
      <c r="A290" t="b">
        <f>BORDER(0,1,1,1,1,0,0,1,1,1,1)</f>
        <v>1</v>
      </c>
    </row>
    <row r="291" spans="1:1">
      <c r="A291" t="b">
        <f>PATTERNS(1,0,2,TRUE)</f>
        <v>1</v>
      </c>
    </row>
    <row r="292" spans="1:1">
      <c r="A292" t="b">
        <f>FORMAT.FONT("Arial",9,FALSE,FALSE,FALSE,FALSE,1,FALSE,FALSE)</f>
        <v>1</v>
      </c>
    </row>
    <row r="293" spans="1:1">
      <c r="A293" t="b">
        <f>RETURN()</f>
        <v>1</v>
      </c>
    </row>
    <row r="295" spans="1:1">
      <c r="A295" t="s">
        <v>75</v>
      </c>
    </row>
    <row r="296" spans="1:1">
      <c r="A296" t="b">
        <f>ALIGNMENT(2,FALSE,1,0,FALSE)</f>
        <v>1</v>
      </c>
    </row>
    <row r="297" spans="1:1">
      <c r="A297" t="b">
        <f>BORDER(1,1,1,0,0,0,1,1,1,0,0)</f>
        <v>1</v>
      </c>
    </row>
    <row r="298" spans="1:1">
      <c r="A298" t="b">
        <f>PATTERNS(1,0,2,TRUE)</f>
        <v>1</v>
      </c>
    </row>
    <row r="299" spans="1:1">
      <c r="A299" t="b">
        <f>FORMAT.FONT("Arial",9,FALSE,FALSE,FALSE,FALSE,1,FALSE,FALSE)</f>
        <v>1</v>
      </c>
    </row>
    <row r="300" spans="1:1">
      <c r="A300" t="b">
        <f>RETURN()</f>
        <v>1</v>
      </c>
    </row>
    <row r="302" spans="1:1">
      <c r="A302" t="s">
        <v>76</v>
      </c>
    </row>
    <row r="303" spans="1:1">
      <c r="A303" t="b">
        <f>ALIGNMENT(2,FALSE,1,0,FALSE)</f>
        <v>1</v>
      </c>
    </row>
    <row r="304" spans="1:1">
      <c r="A304" t="b">
        <f>BORDER(1,1,1,0,0,0,1,1,1,0,0)</f>
        <v>1</v>
      </c>
    </row>
    <row r="305" spans="1:1">
      <c r="A305" t="b">
        <f>PATTERNS(1,0,2,TRUE)</f>
        <v>1</v>
      </c>
    </row>
    <row r="306" spans="1:1">
      <c r="A306" t="b">
        <f>FORMAT.FONT("Arial",9,FALSE,FALSE,FALSE,FALSE,1,FALSE,FALSE)</f>
        <v>1</v>
      </c>
    </row>
    <row r="307" spans="1:1">
      <c r="A307" t="b">
        <f>RETURN()</f>
        <v>1</v>
      </c>
    </row>
    <row r="309" spans="1:1">
      <c r="A309" t="s">
        <v>77</v>
      </c>
    </row>
    <row r="310" spans="1:1">
      <c r="A310" t="b">
        <f>ALIGNMENT(2,FALSE,1,0,FALSE)</f>
        <v>1</v>
      </c>
    </row>
    <row r="311" spans="1:1">
      <c r="A311" t="b">
        <f>BORDER(1,1,1,0,0,0,1,1,1,0,0)</f>
        <v>1</v>
      </c>
    </row>
    <row r="312" spans="1:1">
      <c r="A312" t="b">
        <f>PATTERNS(1,0,2,TRUE)</f>
        <v>1</v>
      </c>
    </row>
    <row r="313" spans="1:1">
      <c r="A313" t="b">
        <f>FORMAT.FONT("Arial",9,FALSE,FALSE,FALSE,FALSE,1,FALSE,FALSE)</f>
        <v>1</v>
      </c>
    </row>
    <row r="314" spans="1:1">
      <c r="A314" t="b">
        <f>RETURN()</f>
        <v>1</v>
      </c>
    </row>
    <row r="316" spans="1:1">
      <c r="A316" t="s">
        <v>78</v>
      </c>
    </row>
    <row r="317" spans="1:1">
      <c r="A317" t="b">
        <f>ALIGNMENT(2,FALSE,1,0,FALSE)</f>
        <v>1</v>
      </c>
    </row>
    <row r="318" spans="1:1">
      <c r="A318" t="b">
        <f>BORDER(1,1,1,0,0,0,1,1,1,0,0)</f>
        <v>1</v>
      </c>
    </row>
    <row r="319" spans="1:1">
      <c r="A319" t="b">
        <f>PATTERNS(1,0,2,TRUE)</f>
        <v>1</v>
      </c>
    </row>
    <row r="320" spans="1:1">
      <c r="A320" t="b">
        <f>FORMAT.FONT("Arial",9,FALSE,FALSE,FALSE,FALSE,1,FALSE,FALSE)</f>
        <v>1</v>
      </c>
    </row>
    <row r="321" spans="1:1">
      <c r="A321" t="b">
        <f>RETURN()</f>
        <v>1</v>
      </c>
    </row>
    <row r="323" spans="1:1">
      <c r="A323" t="s">
        <v>79</v>
      </c>
    </row>
    <row r="324" spans="1:1">
      <c r="A324" t="b">
        <f>ALIGNMENT(2,FALSE,1,0,FALSE)</f>
        <v>1</v>
      </c>
    </row>
    <row r="325" spans="1:1">
      <c r="A325" t="b">
        <f>BORDER(1,1,1,0,0,0,1,1,1,0,0)</f>
        <v>1</v>
      </c>
    </row>
    <row r="326" spans="1:1">
      <c r="A326" t="b">
        <f>PATTERNS(1,0,2,TRUE)</f>
        <v>1</v>
      </c>
    </row>
    <row r="327" spans="1:1">
      <c r="A327" t="b">
        <f>FORMAT.FONT("Arial",9,FALSE,FALSE,FALSE,FALSE,1,FALSE,FALSE)</f>
        <v>1</v>
      </c>
    </row>
    <row r="328" spans="1:1">
      <c r="A328" t="b">
        <f>RETURN()</f>
        <v>1</v>
      </c>
    </row>
    <row r="330" spans="1:1">
      <c r="A330" t="s">
        <v>80</v>
      </c>
    </row>
    <row r="331" spans="1:1">
      <c r="A331" t="b">
        <f>GOTO(OFFSET(LAST.ERROR(),1,0))</f>
        <v>0</v>
      </c>
    </row>
    <row r="332" spans="1:1">
      <c r="A332" t="b">
        <f>RETURN()</f>
        <v>1</v>
      </c>
    </row>
  </sheetData>
  <pageMargins left="0.75" right="0.75" top="1" bottom="1" header="0.5" footer="0.5"/>
</xm:macro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Normal="254" zoomScaleSheetLayoutView="126" workbookViewId="0">
      <selection activeCell="D8" sqref="D8"/>
    </sheetView>
  </sheetViews>
  <sheetFormatPr defaultRowHeight="11.25"/>
  <cols>
    <col min="1" max="1" width="13.85546875" style="1" customWidth="1"/>
    <col min="2" max="2" width="34" style="1" customWidth="1"/>
    <col min="3" max="3" width="13.85546875" style="1" bestFit="1" customWidth="1"/>
    <col min="4" max="4" width="24.28515625" style="1" customWidth="1"/>
    <col min="5" max="5" width="18.28515625" style="1" bestFit="1" customWidth="1"/>
    <col min="6" max="6" width="35.85546875" style="1" customWidth="1"/>
    <col min="7" max="7" width="22.5703125" style="1" bestFit="1" customWidth="1"/>
    <col min="8" max="8" width="11.28515625" style="1" bestFit="1" customWidth="1"/>
    <col min="9" max="9" width="16.5703125" style="1" bestFit="1" customWidth="1"/>
    <col min="10" max="16384" width="9.140625" style="1"/>
  </cols>
  <sheetData>
    <row r="1" spans="1:9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15" t="s">
        <v>5</v>
      </c>
      <c r="G1" s="3" t="s">
        <v>6</v>
      </c>
      <c r="H1" s="6" t="s">
        <v>7</v>
      </c>
      <c r="I1" s="2" t="s">
        <v>8</v>
      </c>
    </row>
    <row r="2" spans="1:9">
      <c r="A2" s="7" t="s">
        <v>9</v>
      </c>
      <c r="B2" s="7" t="s">
        <v>85</v>
      </c>
      <c r="C2" s="8">
        <v>40536</v>
      </c>
      <c r="D2" s="7" t="s">
        <v>10</v>
      </c>
      <c r="E2" s="13" t="s">
        <v>11</v>
      </c>
      <c r="F2" s="16" t="s">
        <v>12</v>
      </c>
      <c r="G2" s="14" t="s">
        <v>13</v>
      </c>
      <c r="H2" s="10">
        <v>187636.91</v>
      </c>
      <c r="I2" s="11">
        <v>187636.91</v>
      </c>
    </row>
    <row r="3" spans="1:9">
      <c r="A3" s="7" t="s">
        <v>9</v>
      </c>
      <c r="B3" s="7" t="s">
        <v>85</v>
      </c>
      <c r="C3" s="8">
        <v>40536</v>
      </c>
      <c r="D3" s="7" t="s">
        <v>10</v>
      </c>
      <c r="E3" s="13" t="s">
        <v>11</v>
      </c>
      <c r="F3" s="16" t="s">
        <v>12</v>
      </c>
      <c r="G3" s="14" t="s">
        <v>14</v>
      </c>
      <c r="H3" s="10">
        <v>162544.97</v>
      </c>
      <c r="I3" s="11">
        <v>162544.97</v>
      </c>
    </row>
    <row r="4" spans="1:9">
      <c r="A4" s="7" t="s">
        <v>9</v>
      </c>
      <c r="B4" s="7" t="s">
        <v>85</v>
      </c>
      <c r="C4" s="8">
        <v>40525</v>
      </c>
      <c r="D4" s="7" t="s">
        <v>16</v>
      </c>
      <c r="E4" s="7" t="s">
        <v>11</v>
      </c>
      <c r="F4" s="12" t="s">
        <v>17</v>
      </c>
      <c r="G4" s="7" t="s">
        <v>18</v>
      </c>
      <c r="H4" s="10">
        <v>50044.130000000005</v>
      </c>
      <c r="I4" s="11">
        <v>50044.130000000005</v>
      </c>
    </row>
    <row r="5" spans="1:9">
      <c r="A5" s="7" t="s">
        <v>9</v>
      </c>
      <c r="B5" s="7" t="s">
        <v>85</v>
      </c>
      <c r="C5" s="8">
        <v>40525</v>
      </c>
      <c r="D5" s="7" t="s">
        <v>82</v>
      </c>
      <c r="E5" s="7" t="s">
        <v>86</v>
      </c>
      <c r="F5" s="9" t="s">
        <v>19</v>
      </c>
      <c r="G5" s="7" t="s">
        <v>20</v>
      </c>
      <c r="H5" s="10">
        <v>45191.23</v>
      </c>
      <c r="I5" s="11">
        <v>45191.23</v>
      </c>
    </row>
    <row r="6" spans="1:9">
      <c r="A6" s="7" t="s">
        <v>9</v>
      </c>
      <c r="B6" s="7" t="s">
        <v>85</v>
      </c>
      <c r="C6" s="8">
        <v>40534</v>
      </c>
      <c r="D6" s="7" t="s">
        <v>82</v>
      </c>
      <c r="E6" s="7" t="s">
        <v>86</v>
      </c>
      <c r="F6" s="9" t="s">
        <v>19</v>
      </c>
      <c r="G6" s="7" t="s">
        <v>21</v>
      </c>
      <c r="H6" s="10">
        <v>45250.43</v>
      </c>
      <c r="I6" s="11">
        <v>45250.43</v>
      </c>
    </row>
    <row r="7" spans="1:9">
      <c r="A7" s="7" t="s">
        <v>9</v>
      </c>
      <c r="B7" s="7" t="s">
        <v>85</v>
      </c>
      <c r="C7" s="8">
        <v>40536</v>
      </c>
      <c r="D7" s="7" t="s">
        <v>87</v>
      </c>
      <c r="E7" s="7" t="s">
        <v>15</v>
      </c>
      <c r="F7" s="7" t="s">
        <v>22</v>
      </c>
      <c r="G7" s="7" t="s">
        <v>23</v>
      </c>
      <c r="H7" s="10">
        <v>87613.8</v>
      </c>
      <c r="I7" s="11">
        <v>87613.8</v>
      </c>
    </row>
    <row r="8" spans="1:9">
      <c r="A8" s="7" t="s">
        <v>9</v>
      </c>
      <c r="B8" s="7" t="s">
        <v>85</v>
      </c>
      <c r="C8" s="8">
        <v>40518</v>
      </c>
      <c r="D8" s="7" t="s">
        <v>83</v>
      </c>
      <c r="E8" s="7" t="s">
        <v>86</v>
      </c>
      <c r="F8" s="9" t="s">
        <v>24</v>
      </c>
      <c r="G8" s="9" t="s">
        <v>25</v>
      </c>
      <c r="H8" s="10">
        <v>36076.03</v>
      </c>
      <c r="I8" s="11">
        <v>36208.58</v>
      </c>
    </row>
    <row r="9" spans="1:9">
      <c r="A9" s="7" t="s">
        <v>9</v>
      </c>
      <c r="B9" s="7" t="s">
        <v>85</v>
      </c>
      <c r="C9" s="8">
        <v>40518</v>
      </c>
      <c r="D9" s="7" t="s">
        <v>83</v>
      </c>
      <c r="E9" s="7" t="s">
        <v>86</v>
      </c>
      <c r="F9" s="9" t="s">
        <v>24</v>
      </c>
      <c r="G9" s="9" t="s">
        <v>26</v>
      </c>
      <c r="H9" s="10">
        <v>36076.03</v>
      </c>
      <c r="I9" s="11">
        <v>36208.58</v>
      </c>
    </row>
    <row r="10" spans="1:9">
      <c r="A10" s="7" t="s">
        <v>9</v>
      </c>
      <c r="B10" s="7" t="s">
        <v>85</v>
      </c>
      <c r="C10" s="8">
        <v>40536</v>
      </c>
      <c r="D10" s="7" t="s">
        <v>83</v>
      </c>
      <c r="E10" s="7" t="s">
        <v>86</v>
      </c>
      <c r="F10" s="9" t="s">
        <v>24</v>
      </c>
      <c r="G10" s="7" t="s">
        <v>27</v>
      </c>
      <c r="H10" s="10">
        <v>36208.58</v>
      </c>
      <c r="I10" s="11">
        <v>36208.58</v>
      </c>
    </row>
    <row r="11" spans="1:9">
      <c r="A11" s="7" t="s">
        <v>9</v>
      </c>
      <c r="B11" s="7" t="s">
        <v>85</v>
      </c>
      <c r="C11" s="8">
        <v>40536</v>
      </c>
      <c r="D11" s="7" t="s">
        <v>83</v>
      </c>
      <c r="E11" s="7" t="s">
        <v>86</v>
      </c>
      <c r="F11" s="9" t="s">
        <v>24</v>
      </c>
      <c r="G11" s="7" t="s">
        <v>28</v>
      </c>
      <c r="H11" s="10">
        <v>36208.58</v>
      </c>
      <c r="I11" s="11">
        <v>36208.58</v>
      </c>
    </row>
    <row r="12" spans="1:9">
      <c r="A12" s="7" t="s">
        <v>9</v>
      </c>
      <c r="B12" s="7" t="s">
        <v>85</v>
      </c>
      <c r="C12" s="8">
        <v>40536</v>
      </c>
      <c r="D12" s="7" t="s">
        <v>83</v>
      </c>
      <c r="E12" s="7" t="s">
        <v>86</v>
      </c>
      <c r="F12" s="9" t="s">
        <v>24</v>
      </c>
      <c r="G12" s="7" t="s">
        <v>29</v>
      </c>
      <c r="H12" s="10">
        <v>36208.58</v>
      </c>
      <c r="I12" s="11">
        <v>36208.58</v>
      </c>
    </row>
    <row r="13" spans="1:9">
      <c r="A13" s="7" t="s">
        <v>9</v>
      </c>
      <c r="B13" s="7" t="s">
        <v>85</v>
      </c>
      <c r="C13" s="8">
        <v>40536</v>
      </c>
      <c r="D13" s="7" t="s">
        <v>83</v>
      </c>
      <c r="E13" s="7" t="s">
        <v>86</v>
      </c>
      <c r="F13" s="9" t="s">
        <v>24</v>
      </c>
      <c r="G13" s="9" t="s">
        <v>30</v>
      </c>
      <c r="H13" s="10">
        <v>36076.03</v>
      </c>
      <c r="I13" s="11">
        <v>36208.58</v>
      </c>
    </row>
    <row r="14" spans="1:9">
      <c r="A14" s="7" t="s">
        <v>9</v>
      </c>
      <c r="B14" s="7" t="s">
        <v>85</v>
      </c>
      <c r="C14" s="8">
        <v>40536</v>
      </c>
      <c r="D14" s="7" t="s">
        <v>83</v>
      </c>
      <c r="E14" s="7" t="s">
        <v>86</v>
      </c>
      <c r="F14" s="9" t="s">
        <v>24</v>
      </c>
      <c r="G14" s="9" t="s">
        <v>31</v>
      </c>
      <c r="H14" s="10">
        <v>36076.03</v>
      </c>
      <c r="I14" s="11">
        <v>36208.58</v>
      </c>
    </row>
    <row r="15" spans="1:9">
      <c r="A15" s="7" t="s">
        <v>32</v>
      </c>
      <c r="B15" s="7" t="s">
        <v>85</v>
      </c>
      <c r="C15" s="8">
        <v>40536</v>
      </c>
      <c r="D15" s="7" t="s">
        <v>33</v>
      </c>
      <c r="E15" s="7" t="s">
        <v>34</v>
      </c>
      <c r="F15" s="9" t="s">
        <v>35</v>
      </c>
      <c r="G15" s="9" t="s">
        <v>36</v>
      </c>
      <c r="H15" s="10">
        <v>26302.39</v>
      </c>
      <c r="I15" s="11">
        <v>26302.39</v>
      </c>
    </row>
    <row r="16" spans="1:9">
      <c r="A16" s="7" t="s">
        <v>9</v>
      </c>
      <c r="B16" s="7" t="s">
        <v>85</v>
      </c>
      <c r="C16" s="8">
        <v>40534</v>
      </c>
      <c r="D16" s="7" t="s">
        <v>84</v>
      </c>
      <c r="E16" s="7" t="s">
        <v>86</v>
      </c>
      <c r="F16" s="9" t="s">
        <v>37</v>
      </c>
      <c r="G16" s="9" t="s">
        <v>38</v>
      </c>
      <c r="H16" s="10">
        <v>123463.88</v>
      </c>
      <c r="I16" s="11">
        <v>123463.88</v>
      </c>
    </row>
    <row r="17" spans="1:9">
      <c r="A17" s="7" t="s">
        <v>9</v>
      </c>
      <c r="B17" s="7" t="s">
        <v>85</v>
      </c>
      <c r="C17" s="8">
        <v>40534</v>
      </c>
      <c r="D17" s="7" t="s">
        <v>84</v>
      </c>
      <c r="E17" s="7" t="s">
        <v>86</v>
      </c>
      <c r="F17" s="9" t="s">
        <v>37</v>
      </c>
      <c r="G17" s="9" t="s">
        <v>39</v>
      </c>
      <c r="H17" s="10">
        <v>123463.88</v>
      </c>
      <c r="I17" s="11">
        <v>123463.88</v>
      </c>
    </row>
    <row r="18" spans="1:9">
      <c r="A18" s="7" t="s">
        <v>9</v>
      </c>
      <c r="B18" s="7" t="s">
        <v>85</v>
      </c>
      <c r="C18" s="8">
        <v>40534</v>
      </c>
      <c r="D18" s="7" t="s">
        <v>84</v>
      </c>
      <c r="E18" s="7" t="s">
        <v>86</v>
      </c>
      <c r="F18" s="9" t="s">
        <v>37</v>
      </c>
      <c r="G18" s="9" t="s">
        <v>40</v>
      </c>
      <c r="H18" s="10">
        <v>123463.88</v>
      </c>
      <c r="I18" s="11">
        <v>123463.88</v>
      </c>
    </row>
    <row r="19" spans="1:9">
      <c r="A19" s="7" t="s">
        <v>9</v>
      </c>
      <c r="B19" s="7" t="s">
        <v>85</v>
      </c>
      <c r="C19" s="8">
        <v>40534</v>
      </c>
      <c r="D19" s="7" t="s">
        <v>84</v>
      </c>
      <c r="E19" s="7" t="s">
        <v>86</v>
      </c>
      <c r="F19" s="9" t="s">
        <v>37</v>
      </c>
      <c r="G19" s="9" t="s">
        <v>41</v>
      </c>
      <c r="H19" s="10">
        <v>145070.06</v>
      </c>
      <c r="I19" s="11">
        <v>123463.88</v>
      </c>
    </row>
    <row r="20" spans="1:9">
      <c r="A20" s="7" t="s">
        <v>9</v>
      </c>
      <c r="B20" s="7" t="s">
        <v>85</v>
      </c>
      <c r="C20" s="8">
        <v>40534</v>
      </c>
      <c r="D20" s="7" t="s">
        <v>84</v>
      </c>
      <c r="E20" s="7" t="s">
        <v>86</v>
      </c>
      <c r="F20" s="16" t="s">
        <v>37</v>
      </c>
      <c r="G20" s="16" t="s">
        <v>42</v>
      </c>
      <c r="H20" s="17">
        <v>145070.06</v>
      </c>
      <c r="I20" s="11">
        <v>123463.88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Amount Paid &gt;£25k (Payment 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Arun Sutharshan</cp:lastModifiedBy>
  <dcterms:created xsi:type="dcterms:W3CDTF">2010-12-27T19:54:50Z</dcterms:created>
  <dcterms:modified xsi:type="dcterms:W3CDTF">2011-01-05T11:11:51Z</dcterms:modified>
</cp:coreProperties>
</file>